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780" windowWidth="11115" windowHeight="4905" activeTab="0"/>
  </bookViews>
  <sheets>
    <sheet name="Fahrtenbuch" sheetId="1" r:id="rId1"/>
    <sheet name="Fahrtenbuch (2)" sheetId="2" r:id="rId2"/>
    <sheet name="Pivot" sheetId="3" r:id="rId3"/>
    <sheet name="Tabelle1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  <sheet name="Tabelle7" sheetId="10" r:id="rId10"/>
    <sheet name="Tabelle8" sheetId="11" r:id="rId11"/>
  </sheets>
  <externalReferences>
    <externalReference r:id="rId15"/>
    <externalReference r:id="rId16"/>
  </externalReferences>
  <definedNames>
    <definedName name="Adressen">'[2]Adressen 3'!$A$3:$E$6</definedName>
    <definedName name="Ausgaben">'[1]Jan'!$F$5:$F$10</definedName>
    <definedName name="_xlnm.Print_Area" localSheetId="0">'Fahrtenbuch'!$A$1:$H$16</definedName>
    <definedName name="_xlnm.Print_Area" localSheetId="1">'Fahrtenbuch (2)'!$A$1:$I$23</definedName>
    <definedName name="Einnahme">'[1]Jan'!$E$5:$E$10</definedName>
    <definedName name="Steuer">'[1]Jan'!$D$5:$D$10</definedName>
  </definedNames>
  <calcPr fullCalcOnLoad="1"/>
  <pivotCaches>
    <pivotCache cacheId="1" r:id="rId12"/>
  </pivotCaches>
</workbook>
</file>

<file path=xl/sharedStrings.xml><?xml version="1.0" encoding="utf-8"?>
<sst xmlns="http://schemas.openxmlformats.org/spreadsheetml/2006/main" count="87" uniqueCount="34">
  <si>
    <t>Summe - km</t>
  </si>
  <si>
    <t>Art</t>
  </si>
  <si>
    <t>Ergebnis</t>
  </si>
  <si>
    <t>B</t>
  </si>
  <si>
    <t>V</t>
  </si>
  <si>
    <t>W</t>
  </si>
  <si>
    <t>P</t>
  </si>
  <si>
    <t>F</t>
  </si>
  <si>
    <t>Gesamtergebnis</t>
  </si>
  <si>
    <t>Fahrtenbuch</t>
  </si>
  <si>
    <t>Monat</t>
  </si>
  <si>
    <t>betriebl. Fahrten (Dienstreisen)</t>
  </si>
  <si>
    <t>Fahrten zu verschied. Betriebsstätten</t>
  </si>
  <si>
    <t>Wohnung Arbeitsstätte</t>
  </si>
  <si>
    <t>Privatfahrten</t>
  </si>
  <si>
    <t>Familien Heimfahrten</t>
  </si>
  <si>
    <t>Tag</t>
  </si>
  <si>
    <t>WT</t>
  </si>
  <si>
    <t>Fahrtziel</t>
  </si>
  <si>
    <t>Fahrer</t>
  </si>
  <si>
    <t>km Stand</t>
  </si>
  <si>
    <t>km</t>
  </si>
  <si>
    <t>Tank l</t>
  </si>
  <si>
    <t>l/100 km</t>
  </si>
  <si>
    <t>Anfangs km</t>
  </si>
  <si>
    <t>Regen</t>
  </si>
  <si>
    <t>Sch</t>
  </si>
  <si>
    <t>München</t>
  </si>
  <si>
    <t>Hi</t>
  </si>
  <si>
    <t>Deggendorf</t>
  </si>
  <si>
    <t>Wa</t>
  </si>
  <si>
    <t>Regensburg</t>
  </si>
  <si>
    <t>Nürnberg</t>
  </si>
  <si>
    <t>Passau</t>
  </si>
</sst>
</file>

<file path=xl/styles.xml><?xml version="1.0" encoding="utf-8"?>
<styleSheet xmlns="http://schemas.openxmlformats.org/spreadsheetml/2006/main">
  <numFmts count="4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0.00000000"/>
    <numFmt numFmtId="171" formatCode="#,##0.00\ &quot;DM&quot;"/>
    <numFmt numFmtId="172" formatCode="\d\d\.mm/\y\y"/>
    <numFmt numFmtId="173" formatCode="\y\y\-mm\-\d\d"/>
    <numFmt numFmtId="174" formatCode="mm\ \y\y"/>
    <numFmt numFmtId="175" formatCode="mmmm/\ yy"/>
    <numFmt numFmtId="176" formatCode="mmmm\ yy"/>
    <numFmt numFmtId="177" formatCode="#,##0\ _D_M;[Green]\-#,##0\ _D_M"/>
    <numFmt numFmtId="178" formatCode="#,##0.0\ _D_M;[Green]\-#,##0.0\ _D_M"/>
    <numFmt numFmtId="179" formatCode="#,##0.00\ _D_M;[Green]\-#,##0.00\ _D_M"/>
    <numFmt numFmtId="180" formatCode="0.000000000"/>
    <numFmt numFmtId="181" formatCode="0.0000000000"/>
    <numFmt numFmtId="182" formatCode="0.0%"/>
    <numFmt numFmtId="183" formatCode="\d\.\ mm"/>
    <numFmt numFmtId="184" formatCode="dd/mmm"/>
    <numFmt numFmtId="185" formatCode="mm/yyyy"/>
    <numFmt numFmtId="186" formatCode="yy/mm"/>
    <numFmt numFmtId="187" formatCode="yy/mmm"/>
    <numFmt numFmtId="188" formatCode="yy/mmmm"/>
    <numFmt numFmtId="189" formatCode="ddd\,\ \ d/m/yy"/>
    <numFmt numFmtId="190" formatCode="dddd\,\ \ d/m/yy"/>
    <numFmt numFmtId="191" formatCode="h:mm"/>
    <numFmt numFmtId="192" formatCode="ddd"/>
    <numFmt numFmtId="193" formatCode="[hh]:mm"/>
    <numFmt numFmtId="194" formatCode="0.00_ ;[Red]\-0.00\ "/>
    <numFmt numFmtId="195" formatCode="[Green]#,##0.0\ _D_M;[Blue]\-#,##0.0\ _D_M"/>
    <numFmt numFmtId="196" formatCode="\+#,##0.0\ _D_M;[Blue]**\ #,##0.0\ _D_M"/>
    <numFmt numFmtId="197" formatCode="d/m/yy"/>
    <numFmt numFmtId="198" formatCode="mmmm\ yyyy"/>
  </numFmts>
  <fonts count="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18" applyFont="1">
      <alignment/>
      <protection/>
    </xf>
    <xf numFmtId="0" fontId="4" fillId="0" borderId="0" xfId="18">
      <alignment/>
      <protection/>
    </xf>
    <xf numFmtId="176" fontId="4" fillId="0" borderId="0" xfId="18" applyNumberFormat="1">
      <alignment/>
      <protection/>
    </xf>
    <xf numFmtId="0" fontId="4" fillId="0" borderId="1" xfId="18" applyBorder="1" applyAlignment="1">
      <alignment horizontal="center" vertical="center" wrapText="1"/>
      <protection/>
    </xf>
    <xf numFmtId="0" fontId="4" fillId="0" borderId="2" xfId="18" applyBorder="1" applyAlignment="1">
      <alignment horizontal="center" vertical="center" wrapText="1"/>
      <protection/>
    </xf>
    <xf numFmtId="0" fontId="4" fillId="0" borderId="3" xfId="18" applyBorder="1" applyAlignment="1">
      <alignment horizontal="center" vertical="center" wrapText="1"/>
      <protection/>
    </xf>
    <xf numFmtId="0" fontId="4" fillId="2" borderId="4" xfId="18" applyFill="1" applyBorder="1">
      <alignment/>
      <protection/>
    </xf>
    <xf numFmtId="0" fontId="4" fillId="2" borderId="5" xfId="18" applyFill="1" applyBorder="1">
      <alignment/>
      <protection/>
    </xf>
    <xf numFmtId="0" fontId="4" fillId="2" borderId="5" xfId="18" applyFill="1" applyBorder="1" applyAlignment="1">
      <alignment horizontal="center"/>
      <protection/>
    </xf>
    <xf numFmtId="0" fontId="4" fillId="2" borderId="4" xfId="18" applyFill="1" applyBorder="1" applyAlignment="1">
      <alignment horizontal="center"/>
      <protection/>
    </xf>
    <xf numFmtId="0" fontId="4" fillId="2" borderId="6" xfId="18" applyFill="1" applyBorder="1" applyAlignment="1">
      <alignment horizontal="center"/>
      <protection/>
    </xf>
    <xf numFmtId="0" fontId="4" fillId="3" borderId="0" xfId="18" applyFill="1">
      <alignment/>
      <protection/>
    </xf>
    <xf numFmtId="192" fontId="4" fillId="0" borderId="0" xfId="18" applyNumberFormat="1" applyAlignment="1">
      <alignment horizontal="left"/>
      <protection/>
    </xf>
    <xf numFmtId="0" fontId="4" fillId="0" borderId="0" xfId="18" applyAlignment="1">
      <alignment horizontal="center"/>
      <protection/>
    </xf>
    <xf numFmtId="0" fontId="4" fillId="4" borderId="7" xfId="18" applyFill="1" applyBorder="1" applyAlignment="1">
      <alignment horizontal="center"/>
      <protection/>
    </xf>
    <xf numFmtId="0" fontId="4" fillId="0" borderId="7" xfId="18" applyBorder="1">
      <alignment/>
      <protection/>
    </xf>
    <xf numFmtId="0" fontId="4" fillId="5" borderId="7" xfId="18" applyFill="1" applyBorder="1" applyAlignment="1">
      <alignment horizontal="center"/>
      <protection/>
    </xf>
    <xf numFmtId="0" fontId="4" fillId="6" borderId="7" xfId="18" applyFill="1" applyBorder="1">
      <alignment/>
      <protection/>
    </xf>
    <xf numFmtId="0" fontId="4" fillId="6" borderId="7" xfId="18" applyFill="1" applyBorder="1" applyAlignment="1">
      <alignment horizontal="center"/>
      <protection/>
    </xf>
    <xf numFmtId="0" fontId="4" fillId="6" borderId="7" xfId="18" applyFont="1" applyFill="1" applyBorder="1">
      <alignment/>
      <protection/>
    </xf>
    <xf numFmtId="176" fontId="7" fillId="0" borderId="0" xfId="18" applyNumberFormat="1" applyFont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4" fillId="2" borderId="5" xfId="18" applyFont="1" applyFill="1" applyBorder="1">
      <alignment/>
      <protection/>
    </xf>
    <xf numFmtId="0" fontId="4" fillId="0" borderId="0" xfId="18" applyFont="1">
      <alignment/>
      <protection/>
    </xf>
    <xf numFmtId="0" fontId="4" fillId="0" borderId="14" xfId="18" applyBorder="1">
      <alignment/>
      <protection/>
    </xf>
    <xf numFmtId="0" fontId="0" fillId="0" borderId="8" xfId="0" applyBorder="1" applyAlignment="1">
      <alignment/>
    </xf>
    <xf numFmtId="198" fontId="7" fillId="0" borderId="0" xfId="18" applyNumberFormat="1" applyFont="1" applyAlignment="1">
      <alignment horizontal="center"/>
      <protection/>
    </xf>
    <xf numFmtId="0" fontId="6" fillId="7" borderId="0" xfId="18" applyFont="1" applyFill="1">
      <alignment/>
      <protection/>
    </xf>
    <xf numFmtId="0" fontId="4" fillId="7" borderId="0" xfId="18" applyFill="1">
      <alignment/>
      <protection/>
    </xf>
    <xf numFmtId="2" fontId="4" fillId="7" borderId="0" xfId="18" applyNumberFormat="1" applyFill="1">
      <alignment/>
      <protection/>
    </xf>
    <xf numFmtId="0" fontId="4" fillId="3" borderId="4" xfId="18" applyFill="1" applyBorder="1">
      <alignment/>
      <protection/>
    </xf>
    <xf numFmtId="0" fontId="4" fillId="3" borderId="5" xfId="18" applyFill="1" applyBorder="1">
      <alignment/>
      <protection/>
    </xf>
    <xf numFmtId="0" fontId="4" fillId="3" borderId="6" xfId="18" applyFill="1" applyBorder="1">
      <alignment/>
      <protection/>
    </xf>
    <xf numFmtId="0" fontId="4" fillId="8" borderId="15" xfId="18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Standard_Fahrtenbuch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eschreibungen\Excel\Kassebu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eschreibungen\Excel\Rechn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ssbuch"/>
      <sheetName val="Kassebuch"/>
      <sheetName val="Jan"/>
    </sheetNames>
    <sheetDataSet>
      <sheetData sheetId="2">
        <row r="5">
          <cell r="D5">
            <v>0.15</v>
          </cell>
          <cell r="E5">
            <v>1587</v>
          </cell>
        </row>
        <row r="6">
          <cell r="F6">
            <v>20</v>
          </cell>
        </row>
        <row r="7">
          <cell r="D7">
            <v>0.15</v>
          </cell>
          <cell r="F7">
            <v>68.54</v>
          </cell>
        </row>
        <row r="8">
          <cell r="F8">
            <v>1400</v>
          </cell>
        </row>
        <row r="9">
          <cell r="D9">
            <v>0.07</v>
          </cell>
          <cell r="F9">
            <v>12</v>
          </cell>
        </row>
        <row r="10">
          <cell r="D10">
            <v>0.15</v>
          </cell>
          <cell r="E10">
            <v>578.5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Rechnung 4"/>
      <sheetName val="Rechnung 1"/>
      <sheetName val="Rechnung 2"/>
      <sheetName val="Preisliste 2"/>
      <sheetName val="Rechung 3"/>
      <sheetName val="Preisliste 3"/>
      <sheetName val="Adressen 3"/>
    </sheetNames>
    <sheetDataSet>
      <sheetData sheetId="7">
        <row r="3">
          <cell r="A3">
            <v>100006</v>
          </cell>
          <cell r="B3" t="str">
            <v>Herr</v>
          </cell>
          <cell r="C3" t="str">
            <v>Josef Huber</v>
          </cell>
          <cell r="D3" t="str">
            <v>Buchenweg 15</v>
          </cell>
          <cell r="E3" t="str">
            <v>94227 Zwiesel</v>
          </cell>
        </row>
        <row r="4">
          <cell r="A4">
            <v>100007</v>
          </cell>
          <cell r="B4" t="str">
            <v> </v>
          </cell>
          <cell r="C4" t="str">
            <v>VHS Bildungszentrum </v>
          </cell>
          <cell r="D4" t="str">
            <v>Amtsgerichtsstr. </v>
          </cell>
          <cell r="E4" t="str">
            <v>94209 Regen</v>
          </cell>
        </row>
        <row r="5">
          <cell r="A5">
            <v>100008</v>
          </cell>
          <cell r="B5" t="str">
            <v>Firma</v>
          </cell>
          <cell r="C5" t="str">
            <v>Schulze GmbH</v>
          </cell>
          <cell r="D5" t="str">
            <v>Westlicher Graben</v>
          </cell>
          <cell r="E5" t="str">
            <v>94269 Deggendorf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:F11" sheet="Fahrtenbuch"/>
  </cacheSource>
  <cacheFields count="3">
    <cacheField name="Art">
      <sharedItems containsBlank="1" containsMixedTypes="0" count="6">
        <m/>
        <s v="B"/>
        <s v="V"/>
        <s v="F"/>
        <s v="W"/>
        <s v="P"/>
      </sharedItems>
    </cacheField>
    <cacheField name="km Stand">
      <sharedItems containsSemiMixedTypes="0" containsString="0" containsMixedTypes="0" containsNumber="1" containsInteger="1" count="8">
        <n v="21067"/>
        <n v="21102"/>
        <n v="21520"/>
        <n v="21730"/>
        <n v="21777"/>
        <n v="22005"/>
        <n v="22483"/>
        <n v="22650"/>
      </sharedItems>
    </cacheField>
    <cacheField name="km">
      <sharedItems containsString="0" containsBlank="1" containsMixedTypes="0" containsNumber="1" containsInteger="1" count="8">
        <m/>
        <n v="35"/>
        <n v="418"/>
        <n v="210"/>
        <n v="47"/>
        <n v="228"/>
        <n v="478"/>
        <n v="16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-Tabelle1" cacheId="1" applyNumberFormats="0" applyBorderFormats="0" applyFontFormats="0" applyPatternFormats="0" applyAlignmentFormats="0" applyWidthHeightFormats="0" dataCaption="Daten" showMissing="0" preserveFormatting="1" useAutoFormatting="1" subtotalHiddenItems="1" itemPrintTitles="1" compactData="0" updatedVersion="2" indent="0" showMemberPropertyTips="1">
  <location ref="A1:B8" firstHeaderRow="2" firstDataRow="2" firstDataCol="1"/>
  <pivotFields count="3">
    <pivotField axis="axisRow" compact="0" outline="0" subtotalTop="0" showAll="0">
      <items count="7">
        <item x="1"/>
        <item x="2"/>
        <item x="4"/>
        <item x="5"/>
        <item x="3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e - km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5"/>
  <sheetViews>
    <sheetView tabSelected="1" zoomScale="90" zoomScaleNormal="90" workbookViewId="0" topLeftCell="A1">
      <selection activeCell="F15" sqref="F15"/>
    </sheetView>
  </sheetViews>
  <sheetFormatPr defaultColWidth="11.5546875" defaultRowHeight="15"/>
  <cols>
    <col min="1" max="1" width="5.10546875" style="2" customWidth="1"/>
    <col min="2" max="2" width="3.99609375" style="2" customWidth="1"/>
    <col min="3" max="3" width="20.3359375" style="2" customWidth="1"/>
    <col min="4" max="4" width="6.6640625" style="2" customWidth="1"/>
    <col min="5" max="5" width="6.77734375" style="2" customWidth="1"/>
    <col min="6" max="6" width="4.77734375" style="2" customWidth="1"/>
    <col min="7" max="7" width="7.5546875" style="2" customWidth="1"/>
    <col min="8" max="8" width="8.4453125" style="2" customWidth="1"/>
    <col min="9" max="9" width="5.4453125" style="2" customWidth="1"/>
    <col min="10" max="16384" width="11.5546875" style="2" customWidth="1"/>
  </cols>
  <sheetData>
    <row r="1" spans="1:4" ht="23.25" customHeight="1">
      <c r="A1" s="1" t="s">
        <v>9</v>
      </c>
      <c r="B1"/>
      <c r="C1"/>
      <c r="D1" s="21"/>
    </row>
    <row r="2" spans="1:3" ht="22.5" customHeight="1" thickBot="1">
      <c r="A2" s="2" t="s">
        <v>10</v>
      </c>
      <c r="C2" s="35">
        <v>36647</v>
      </c>
    </row>
    <row r="3" spans="1:9" ht="18.75" customHeight="1" thickBot="1">
      <c r="A3" s="7" t="s">
        <v>16</v>
      </c>
      <c r="B3" s="8" t="s">
        <v>17</v>
      </c>
      <c r="C3" s="8" t="s">
        <v>18</v>
      </c>
      <c r="D3" s="31" t="s">
        <v>19</v>
      </c>
      <c r="E3" s="8" t="s">
        <v>20</v>
      </c>
      <c r="F3" s="9" t="s">
        <v>21</v>
      </c>
      <c r="G3" s="9" t="s">
        <v>22</v>
      </c>
      <c r="H3" s="9" t="s">
        <v>23</v>
      </c>
      <c r="I3" s="11"/>
    </row>
    <row r="4" spans="1:9" ht="13.5" thickBot="1">
      <c r="A4" s="12"/>
      <c r="B4" s="12"/>
      <c r="C4" s="2" t="s">
        <v>24</v>
      </c>
      <c r="D4" s="12"/>
      <c r="E4" s="2">
        <v>21067</v>
      </c>
      <c r="F4" s="39"/>
      <c r="G4" s="40"/>
      <c r="H4" s="40"/>
      <c r="I4" s="41"/>
    </row>
    <row r="5" spans="1:9" ht="12.75">
      <c r="A5" s="2">
        <v>2</v>
      </c>
      <c r="B5" s="13">
        <f aca="true" t="shared" si="0" ref="B5:B11">DATE(YEAR($C$2),MONTH($C$2),A5)</f>
        <v>36648</v>
      </c>
      <c r="C5" s="2" t="s">
        <v>25</v>
      </c>
      <c r="D5" s="32" t="s">
        <v>26</v>
      </c>
      <c r="E5" s="2">
        <v>21102</v>
      </c>
      <c r="F5" s="36">
        <f aca="true" t="shared" si="1" ref="F5:F11">IF(E5&gt;E4,E5-E4,"")</f>
        <v>35</v>
      </c>
      <c r="H5" s="38">
        <f aca="true" t="shared" si="2" ref="H5:H11">IF(G5,G5/I5*100,"")</f>
      </c>
      <c r="I5" s="2">
        <f aca="true" t="shared" si="3" ref="I5:I11">IF(G4,F5,I4+F5)</f>
        <v>35</v>
      </c>
    </row>
    <row r="6" spans="1:9" ht="12.75">
      <c r="A6" s="2">
        <v>4</v>
      </c>
      <c r="B6" s="13">
        <f t="shared" si="0"/>
        <v>36650</v>
      </c>
      <c r="C6" s="2" t="s">
        <v>27</v>
      </c>
      <c r="D6" s="32" t="s">
        <v>28</v>
      </c>
      <c r="E6" s="2">
        <v>21520</v>
      </c>
      <c r="F6" s="36">
        <f t="shared" si="1"/>
        <v>418</v>
      </c>
      <c r="G6" s="2">
        <v>56.7</v>
      </c>
      <c r="H6" s="38">
        <f t="shared" si="2"/>
        <v>12.51655629139073</v>
      </c>
      <c r="I6" s="2">
        <f t="shared" si="3"/>
        <v>453</v>
      </c>
    </row>
    <row r="7" spans="1:9" ht="12.75">
      <c r="A7" s="2">
        <v>5</v>
      </c>
      <c r="B7" s="13">
        <f t="shared" si="0"/>
        <v>36651</v>
      </c>
      <c r="C7" s="2" t="s">
        <v>29</v>
      </c>
      <c r="D7" s="32" t="s">
        <v>30</v>
      </c>
      <c r="E7" s="2">
        <v>21730</v>
      </c>
      <c r="F7" s="36">
        <f t="shared" si="1"/>
        <v>210</v>
      </c>
      <c r="H7" s="38">
        <f t="shared" si="2"/>
      </c>
      <c r="I7" s="2">
        <f t="shared" si="3"/>
        <v>210</v>
      </c>
    </row>
    <row r="8" spans="1:9" ht="12.75">
      <c r="A8" s="2">
        <v>5</v>
      </c>
      <c r="B8" s="13">
        <f t="shared" si="0"/>
        <v>36651</v>
      </c>
      <c r="C8" s="2" t="s">
        <v>25</v>
      </c>
      <c r="D8" s="32" t="s">
        <v>28</v>
      </c>
      <c r="E8" s="2">
        <v>21777</v>
      </c>
      <c r="F8" s="36">
        <f t="shared" si="1"/>
        <v>47</v>
      </c>
      <c r="H8" s="38">
        <f t="shared" si="2"/>
      </c>
      <c r="I8" s="2">
        <f t="shared" si="3"/>
        <v>257</v>
      </c>
    </row>
    <row r="9" spans="1:9" ht="12.75">
      <c r="A9" s="2">
        <v>6</v>
      </c>
      <c r="B9" s="13">
        <f t="shared" si="0"/>
        <v>36652</v>
      </c>
      <c r="C9" s="2" t="s">
        <v>31</v>
      </c>
      <c r="D9" s="32" t="s">
        <v>28</v>
      </c>
      <c r="E9" s="2">
        <v>22005</v>
      </c>
      <c r="F9" s="36">
        <f t="shared" si="1"/>
        <v>228</v>
      </c>
      <c r="G9" s="2">
        <v>65.2</v>
      </c>
      <c r="H9" s="38">
        <f t="shared" si="2"/>
        <v>13.443298969072165</v>
      </c>
      <c r="I9" s="2">
        <f t="shared" si="3"/>
        <v>485</v>
      </c>
    </row>
    <row r="10" spans="1:9" ht="12.75">
      <c r="A10" s="2">
        <v>7</v>
      </c>
      <c r="B10" s="13">
        <f t="shared" si="0"/>
        <v>36653</v>
      </c>
      <c r="C10" s="2" t="s">
        <v>32</v>
      </c>
      <c r="D10" s="32" t="s">
        <v>26</v>
      </c>
      <c r="E10" s="2">
        <v>22483</v>
      </c>
      <c r="F10" s="36">
        <f t="shared" si="1"/>
        <v>478</v>
      </c>
      <c r="H10" s="38">
        <f t="shared" si="2"/>
      </c>
      <c r="I10" s="2">
        <f t="shared" si="3"/>
        <v>478</v>
      </c>
    </row>
    <row r="11" spans="1:9" ht="12.75">
      <c r="A11" s="2">
        <v>8</v>
      </c>
      <c r="B11" s="13">
        <f t="shared" si="0"/>
        <v>36654</v>
      </c>
      <c r="C11" s="2" t="s">
        <v>33</v>
      </c>
      <c r="D11" s="32" t="s">
        <v>28</v>
      </c>
      <c r="E11" s="2">
        <v>22650</v>
      </c>
      <c r="F11" s="36">
        <f t="shared" si="1"/>
        <v>167</v>
      </c>
      <c r="G11" s="2">
        <v>75.3</v>
      </c>
      <c r="H11" s="38">
        <f t="shared" si="2"/>
        <v>11.674418604651162</v>
      </c>
      <c r="I11" s="2">
        <f t="shared" si="3"/>
        <v>645</v>
      </c>
    </row>
    <row r="12" spans="2:8" ht="12.75">
      <c r="B12" s="13"/>
      <c r="F12" s="36"/>
      <c r="H12" s="38"/>
    </row>
    <row r="13" spans="2:8" ht="12.75">
      <c r="B13" s="13"/>
      <c r="F13" s="36"/>
      <c r="H13" s="38"/>
    </row>
    <row r="15" ht="13.5" thickBot="1">
      <c r="F15" s="42">
        <f>SUM(F5:F14)</f>
        <v>1583</v>
      </c>
    </row>
    <row r="16" ht="13.5" thickTop="1"/>
  </sheetData>
  <printOptions/>
  <pageMargins left="0.75" right="0.75" top="0.6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O23"/>
  <sheetViews>
    <sheetView zoomScale="90" zoomScaleNormal="90" workbookViewId="0" topLeftCell="A1">
      <selection activeCell="I25" sqref="I25"/>
    </sheetView>
  </sheetViews>
  <sheetFormatPr defaultColWidth="11.5546875" defaultRowHeight="15"/>
  <cols>
    <col min="1" max="1" width="5.10546875" style="2" customWidth="1"/>
    <col min="2" max="2" width="3.99609375" style="2" customWidth="1"/>
    <col min="3" max="3" width="20.3359375" style="2" customWidth="1"/>
    <col min="4" max="4" width="6.6640625" style="2" customWidth="1"/>
    <col min="5" max="5" width="4.99609375" style="2" customWidth="1"/>
    <col min="6" max="6" width="6.77734375" style="2" customWidth="1"/>
    <col min="7" max="7" width="4.77734375" style="2" customWidth="1"/>
    <col min="8" max="8" width="7.5546875" style="2" customWidth="1"/>
    <col min="9" max="9" width="8.4453125" style="2" customWidth="1"/>
    <col min="10" max="10" width="5.99609375" style="2" customWidth="1"/>
    <col min="11" max="11" width="10.5546875" style="2" customWidth="1"/>
    <col min="12" max="12" width="11.21484375" style="2" customWidth="1"/>
    <col min="13" max="15" width="9.88671875" style="2" customWidth="1"/>
    <col min="16" max="16384" width="11.5546875" style="2" customWidth="1"/>
  </cols>
  <sheetData>
    <row r="1" spans="1:5" ht="23.25" customHeight="1" thickBot="1">
      <c r="A1" s="1" t="s">
        <v>9</v>
      </c>
      <c r="B1"/>
      <c r="C1"/>
      <c r="D1" s="21"/>
      <c r="E1" s="3"/>
    </row>
    <row r="2" spans="1:15" ht="40.5" customHeight="1" thickBot="1">
      <c r="A2" s="2" t="s">
        <v>10</v>
      </c>
      <c r="C2" s="35">
        <v>36647</v>
      </c>
      <c r="K2" s="4" t="s">
        <v>11</v>
      </c>
      <c r="L2" s="5" t="s">
        <v>12</v>
      </c>
      <c r="M2" s="5" t="s">
        <v>13</v>
      </c>
      <c r="N2" s="5" t="s">
        <v>14</v>
      </c>
      <c r="O2" s="6" t="s">
        <v>15</v>
      </c>
    </row>
    <row r="3" spans="1:15" ht="13.5" thickBot="1">
      <c r="A3" s="7" t="s">
        <v>16</v>
      </c>
      <c r="B3" s="8" t="s">
        <v>17</v>
      </c>
      <c r="C3" s="8" t="s">
        <v>18</v>
      </c>
      <c r="D3" s="31" t="s">
        <v>19</v>
      </c>
      <c r="E3" s="9" t="s">
        <v>1</v>
      </c>
      <c r="F3" s="8" t="s">
        <v>20</v>
      </c>
      <c r="G3" s="9" t="s">
        <v>21</v>
      </c>
      <c r="H3" s="9" t="s">
        <v>22</v>
      </c>
      <c r="I3" s="9" t="s">
        <v>23</v>
      </c>
      <c r="J3" s="9"/>
      <c r="K3" s="10" t="s">
        <v>3</v>
      </c>
      <c r="L3" s="9" t="s">
        <v>4</v>
      </c>
      <c r="M3" s="9" t="s">
        <v>5</v>
      </c>
      <c r="N3" s="9" t="s">
        <v>6</v>
      </c>
      <c r="O3" s="11" t="s">
        <v>7</v>
      </c>
    </row>
    <row r="4" spans="1:15" ht="12.75">
      <c r="A4" s="12"/>
      <c r="B4" s="12"/>
      <c r="C4" s="2" t="s">
        <v>24</v>
      </c>
      <c r="D4" s="12"/>
      <c r="E4" s="12"/>
      <c r="F4" s="2">
        <v>21067</v>
      </c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2">
        <v>2</v>
      </c>
      <c r="B5" s="13">
        <f aca="true" t="shared" si="0" ref="B5:B11">DATE(YEAR($C$2),MONTH($C$2),A5)</f>
        <v>36648</v>
      </c>
      <c r="C5" s="2" t="s">
        <v>25</v>
      </c>
      <c r="D5" s="32" t="s">
        <v>26</v>
      </c>
      <c r="E5" s="22" t="s">
        <v>3</v>
      </c>
      <c r="F5" s="2">
        <v>21102</v>
      </c>
      <c r="G5" s="36">
        <f aca="true" t="shared" si="1" ref="G5:G11">IF(F5&gt;F4,F5-F4,"")</f>
        <v>35</v>
      </c>
      <c r="I5" s="37"/>
      <c r="J5" s="2">
        <f>G5</f>
        <v>35</v>
      </c>
      <c r="K5" s="15">
        <f aca="true" t="shared" si="2" ref="K5:K11">IF(E5=K$3,G5,"")</f>
        <v>35</v>
      </c>
      <c r="L5" s="15">
        <f aca="true" t="shared" si="3" ref="L5:O11">IF($E5=L$3,$G5,"")</f>
      </c>
      <c r="M5" s="15">
        <f t="shared" si="3"/>
      </c>
      <c r="N5" s="15">
        <f t="shared" si="3"/>
      </c>
      <c r="O5" s="15">
        <f t="shared" si="3"/>
      </c>
    </row>
    <row r="6" spans="1:15" ht="12.75">
      <c r="A6" s="2">
        <v>4</v>
      </c>
      <c r="B6" s="13">
        <f t="shared" si="0"/>
        <v>36650</v>
      </c>
      <c r="C6" s="2" t="s">
        <v>27</v>
      </c>
      <c r="D6" s="32" t="s">
        <v>28</v>
      </c>
      <c r="E6" s="22" t="s">
        <v>4</v>
      </c>
      <c r="F6" s="2">
        <v>21520</v>
      </c>
      <c r="G6" s="36">
        <f t="shared" si="1"/>
        <v>418</v>
      </c>
      <c r="H6" s="2">
        <v>56.7</v>
      </c>
      <c r="I6" s="38">
        <f aca="true" t="shared" si="4" ref="I6:I11">IF(H6,H6/J6*100,"")</f>
        <v>12.51655629139073</v>
      </c>
      <c r="J6" s="2">
        <f aca="true" t="shared" si="5" ref="J6:J11">IF(H5,G6,J5+G6)</f>
        <v>453</v>
      </c>
      <c r="K6" s="15">
        <f t="shared" si="2"/>
      </c>
      <c r="L6" s="15">
        <f t="shared" si="3"/>
        <v>418</v>
      </c>
      <c r="M6" s="15">
        <f t="shared" si="3"/>
      </c>
      <c r="N6" s="15">
        <f t="shared" si="3"/>
      </c>
      <c r="O6" s="15">
        <f t="shared" si="3"/>
      </c>
    </row>
    <row r="7" spans="1:15" ht="12.75">
      <c r="A7" s="2">
        <v>5</v>
      </c>
      <c r="B7" s="13">
        <f t="shared" si="0"/>
        <v>36651</v>
      </c>
      <c r="C7" s="2" t="s">
        <v>29</v>
      </c>
      <c r="D7" s="32" t="s">
        <v>30</v>
      </c>
      <c r="E7" s="14" t="s">
        <v>7</v>
      </c>
      <c r="F7" s="2">
        <v>21730</v>
      </c>
      <c r="G7" s="36">
        <f t="shared" si="1"/>
        <v>210</v>
      </c>
      <c r="I7" s="38">
        <f t="shared" si="4"/>
      </c>
      <c r="J7" s="2">
        <f t="shared" si="5"/>
        <v>210</v>
      </c>
      <c r="K7" s="15">
        <f t="shared" si="2"/>
      </c>
      <c r="L7" s="15">
        <f t="shared" si="3"/>
      </c>
      <c r="M7" s="15">
        <f t="shared" si="3"/>
      </c>
      <c r="N7" s="15">
        <f t="shared" si="3"/>
      </c>
      <c r="O7" s="15">
        <f t="shared" si="3"/>
        <v>210</v>
      </c>
    </row>
    <row r="8" spans="1:15" ht="12.75">
      <c r="A8" s="2">
        <v>5</v>
      </c>
      <c r="B8" s="13">
        <f t="shared" si="0"/>
        <v>36651</v>
      </c>
      <c r="C8" s="2" t="s">
        <v>25</v>
      </c>
      <c r="D8" s="32" t="s">
        <v>28</v>
      </c>
      <c r="E8" s="14" t="s">
        <v>5</v>
      </c>
      <c r="F8" s="2">
        <v>21777</v>
      </c>
      <c r="G8" s="36">
        <f t="shared" si="1"/>
        <v>47</v>
      </c>
      <c r="I8" s="38">
        <f t="shared" si="4"/>
      </c>
      <c r="J8" s="2">
        <f t="shared" si="5"/>
        <v>257</v>
      </c>
      <c r="K8" s="15">
        <f t="shared" si="2"/>
      </c>
      <c r="L8" s="15">
        <f t="shared" si="3"/>
      </c>
      <c r="M8" s="15">
        <f t="shared" si="3"/>
        <v>47</v>
      </c>
      <c r="N8" s="15">
        <f t="shared" si="3"/>
      </c>
      <c r="O8" s="15">
        <f t="shared" si="3"/>
      </c>
    </row>
    <row r="9" spans="1:15" ht="12.75">
      <c r="A9" s="2">
        <v>6</v>
      </c>
      <c r="B9" s="13">
        <f t="shared" si="0"/>
        <v>36652</v>
      </c>
      <c r="C9" s="2" t="s">
        <v>31</v>
      </c>
      <c r="D9" s="32" t="s">
        <v>28</v>
      </c>
      <c r="E9" s="14" t="s">
        <v>6</v>
      </c>
      <c r="F9" s="2">
        <v>22005</v>
      </c>
      <c r="G9" s="36">
        <f t="shared" si="1"/>
        <v>228</v>
      </c>
      <c r="H9" s="2">
        <v>65.2</v>
      </c>
      <c r="I9" s="38">
        <f t="shared" si="4"/>
        <v>13.443298969072165</v>
      </c>
      <c r="J9" s="2">
        <f t="shared" si="5"/>
        <v>485</v>
      </c>
      <c r="K9" s="15">
        <f t="shared" si="2"/>
      </c>
      <c r="L9" s="15">
        <f t="shared" si="3"/>
      </c>
      <c r="M9" s="15">
        <f t="shared" si="3"/>
      </c>
      <c r="N9" s="15">
        <f t="shared" si="3"/>
        <v>228</v>
      </c>
      <c r="O9" s="15">
        <f t="shared" si="3"/>
      </c>
    </row>
    <row r="10" spans="1:15" ht="12.75">
      <c r="A10" s="2">
        <v>7</v>
      </c>
      <c r="B10" s="13">
        <f t="shared" si="0"/>
        <v>36653</v>
      </c>
      <c r="C10" s="2" t="s">
        <v>32</v>
      </c>
      <c r="D10" s="32" t="s">
        <v>26</v>
      </c>
      <c r="E10" s="14" t="s">
        <v>4</v>
      </c>
      <c r="F10" s="2">
        <v>22483</v>
      </c>
      <c r="G10" s="36">
        <f t="shared" si="1"/>
        <v>478</v>
      </c>
      <c r="I10" s="38">
        <f t="shared" si="4"/>
      </c>
      <c r="J10" s="2">
        <f t="shared" si="5"/>
        <v>478</v>
      </c>
      <c r="K10" s="15">
        <f t="shared" si="2"/>
      </c>
      <c r="L10" s="15">
        <f t="shared" si="3"/>
        <v>478</v>
      </c>
      <c r="M10" s="15">
        <f t="shared" si="3"/>
      </c>
      <c r="N10" s="15">
        <f t="shared" si="3"/>
      </c>
      <c r="O10" s="15">
        <f t="shared" si="3"/>
      </c>
    </row>
    <row r="11" spans="1:15" ht="12.75">
      <c r="A11" s="2">
        <v>8</v>
      </c>
      <c r="B11" s="13">
        <f t="shared" si="0"/>
        <v>36654</v>
      </c>
      <c r="C11" s="2" t="s">
        <v>33</v>
      </c>
      <c r="D11" s="32" t="s">
        <v>28</v>
      </c>
      <c r="E11" s="14" t="s">
        <v>3</v>
      </c>
      <c r="F11" s="2">
        <v>22650</v>
      </c>
      <c r="G11" s="36">
        <f t="shared" si="1"/>
        <v>167</v>
      </c>
      <c r="H11" s="2">
        <v>75.3</v>
      </c>
      <c r="I11" s="38">
        <f t="shared" si="4"/>
        <v>11.674418604651162</v>
      </c>
      <c r="J11" s="2">
        <f t="shared" si="5"/>
        <v>645</v>
      </c>
      <c r="K11" s="15">
        <f t="shared" si="2"/>
        <v>167</v>
      </c>
      <c r="L11" s="15">
        <f t="shared" si="3"/>
      </c>
      <c r="M11" s="15">
        <f t="shared" si="3"/>
      </c>
      <c r="N11" s="15">
        <f t="shared" si="3"/>
      </c>
      <c r="O11" s="15">
        <f t="shared" si="3"/>
      </c>
    </row>
    <row r="12" spans="2:15" ht="12.75">
      <c r="B12" s="13"/>
      <c r="E12" s="14"/>
      <c r="G12" s="36"/>
      <c r="I12" s="38"/>
      <c r="K12" s="15"/>
      <c r="L12" s="15"/>
      <c r="M12" s="15"/>
      <c r="N12" s="15"/>
      <c r="O12" s="15"/>
    </row>
    <row r="13" spans="2:15" ht="12.75">
      <c r="B13" s="13"/>
      <c r="E13" s="14"/>
      <c r="G13" s="36"/>
      <c r="I13" s="38"/>
      <c r="K13" s="15"/>
      <c r="L13" s="15"/>
      <c r="M13" s="15"/>
      <c r="N13" s="15"/>
      <c r="O13" s="15"/>
    </row>
    <row r="14" spans="11:15" ht="12.75">
      <c r="K14" s="16"/>
      <c r="L14" s="16"/>
      <c r="M14" s="16"/>
      <c r="N14" s="16"/>
      <c r="O14" s="16"/>
    </row>
    <row r="15" spans="7:15" ht="12.75">
      <c r="G15" s="17">
        <f>SUM(G5:G14)</f>
        <v>1583</v>
      </c>
      <c r="K15" s="17">
        <f>SUM(K5:K14)</f>
        <v>202</v>
      </c>
      <c r="L15" s="17">
        <f>SUM(L5:L14)</f>
        <v>896</v>
      </c>
      <c r="M15" s="17">
        <f>SUM(M5:M14)</f>
        <v>47</v>
      </c>
      <c r="N15" s="17">
        <f>SUM(N5:N14)</f>
        <v>228</v>
      </c>
      <c r="O15" s="17">
        <f>SUM(O5:O14)</f>
        <v>210</v>
      </c>
    </row>
    <row r="17" spans="4:7" ht="12.75">
      <c r="D17" s="18"/>
      <c r="E17" s="19" t="s">
        <v>21</v>
      </c>
      <c r="F17" s="18"/>
      <c r="G17" s="19" t="s">
        <v>21</v>
      </c>
    </row>
    <row r="18" spans="4:7" ht="12.75">
      <c r="D18" s="20" t="s">
        <v>26</v>
      </c>
      <c r="E18" s="18">
        <f>SUMIF($D$5:$D$11,D18,$G$5:$G$11)</f>
        <v>513</v>
      </c>
      <c r="F18" s="20" t="s">
        <v>3</v>
      </c>
      <c r="G18" s="18">
        <f>SUMIF($E$5:$E$11,F18,$G$5:$G$11)</f>
        <v>202</v>
      </c>
    </row>
    <row r="19" spans="4:7" ht="12.75">
      <c r="D19" s="20" t="s">
        <v>28</v>
      </c>
      <c r="E19" s="18">
        <f>SUMIF($D$5:$D$11,D19,$G$5:$G$11)</f>
        <v>860</v>
      </c>
      <c r="F19" s="18" t="s">
        <v>4</v>
      </c>
      <c r="G19" s="18">
        <f>SUMIF($E$5:$E$11,F19,$G$5:$G$11)</f>
        <v>896</v>
      </c>
    </row>
    <row r="20" spans="4:7" ht="12.75">
      <c r="D20" s="20" t="s">
        <v>30</v>
      </c>
      <c r="E20" s="18">
        <f>SUMIF($D$5:$D$11,D20,$G$5:$G$11)</f>
        <v>210</v>
      </c>
      <c r="F20" s="18" t="s">
        <v>5</v>
      </c>
      <c r="G20" s="18">
        <f>SUMIF($E$5:$E$11,F20,$G$5:$G$11)</f>
        <v>47</v>
      </c>
    </row>
    <row r="21" spans="4:7" ht="12.75">
      <c r="D21" s="18"/>
      <c r="E21" s="18">
        <f>SUMIF($D$5:$D$11,D21,$G$5:$G$11)</f>
        <v>0</v>
      </c>
      <c r="F21" s="18" t="s">
        <v>6</v>
      </c>
      <c r="G21" s="18">
        <f>SUMIF($E$5:$E$11,F21,$G$5:$G$11)</f>
        <v>228</v>
      </c>
    </row>
    <row r="22" spans="4:7" ht="13.5" thickBot="1">
      <c r="D22" s="18"/>
      <c r="E22" s="18">
        <f>SUMIF($D$5:$D$11,D22,$G$5:$G$11)</f>
        <v>0</v>
      </c>
      <c r="F22" s="18" t="s">
        <v>7</v>
      </c>
      <c r="G22" s="18">
        <f>SUMIF($E$5:$E$11,F22,$G$5:$G$11)</f>
        <v>210</v>
      </c>
    </row>
    <row r="23" spans="5:7" ht="13.5" thickBot="1">
      <c r="E23" s="33">
        <f>SUM(E18:E22)</f>
        <v>1583</v>
      </c>
      <c r="G23" s="33">
        <f>SUM(G18:G22)</f>
        <v>1583</v>
      </c>
    </row>
  </sheetData>
  <printOptions/>
  <pageMargins left="0.75" right="0.75" top="0.6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B8"/>
  <sheetViews>
    <sheetView workbookViewId="0" topLeftCell="A1">
      <selection activeCell="A5" sqref="A5:B5"/>
    </sheetView>
  </sheetViews>
  <sheetFormatPr defaultColWidth="11.5546875" defaultRowHeight="15"/>
  <cols>
    <col min="1" max="1" width="13.88671875" style="0" customWidth="1"/>
    <col min="2" max="2" width="7.99609375" style="0" customWidth="1"/>
  </cols>
  <sheetData>
    <row r="1" spans="1:2" ht="15">
      <c r="A1" s="34" t="s">
        <v>0</v>
      </c>
      <c r="B1" s="24"/>
    </row>
    <row r="2" spans="1:2" ht="15">
      <c r="A2" s="25" t="s">
        <v>1</v>
      </c>
      <c r="B2" s="24" t="s">
        <v>2</v>
      </c>
    </row>
    <row r="3" spans="1:2" ht="15">
      <c r="A3" s="23" t="s">
        <v>3</v>
      </c>
      <c r="B3" s="26">
        <v>202</v>
      </c>
    </row>
    <row r="4" spans="1:2" ht="15">
      <c r="A4" s="27" t="s">
        <v>4</v>
      </c>
      <c r="B4" s="28">
        <v>896</v>
      </c>
    </row>
    <row r="5" spans="1:2" ht="15">
      <c r="A5" s="27" t="s">
        <v>5</v>
      </c>
      <c r="B5" s="28">
        <v>47</v>
      </c>
    </row>
    <row r="6" spans="1:2" ht="15">
      <c r="A6" s="27" t="s">
        <v>6</v>
      </c>
      <c r="B6" s="28">
        <v>228</v>
      </c>
    </row>
    <row r="7" spans="1:2" ht="15">
      <c r="A7" s="27" t="s">
        <v>7</v>
      </c>
      <c r="B7" s="28">
        <v>210</v>
      </c>
    </row>
    <row r="8" spans="1:2" ht="15">
      <c r="A8" s="29" t="s">
        <v>8</v>
      </c>
      <c r="B8" s="30">
        <v>1583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VHS Regen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Seemann</dc:creator>
  <cp:keywords/>
  <dc:description/>
  <cp:lastModifiedBy>Hans Ertl</cp:lastModifiedBy>
  <cp:lastPrinted>1998-07-01T14:20:45Z</cp:lastPrinted>
  <dcterms:created xsi:type="dcterms:W3CDTF">1998-04-28T10:42:58Z</dcterms:created>
  <dcterms:modified xsi:type="dcterms:W3CDTF">2000-10-16T12:45:36Z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